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udvíkHradílek\Desktop\"/>
    </mc:Choice>
  </mc:AlternateContent>
  <xr:revisionPtr revIDLastSave="0" documentId="13_ncr:1_{48D00138-ECA6-4EBA-9E02-C08EB7C6CC6E}" xr6:coauthVersionLast="47" xr6:coauthVersionMax="47" xr10:uidLastSave="{00000000-0000-0000-0000-000000000000}"/>
  <bookViews>
    <workbookView xWindow="-120" yWindow="-120" windowWidth="29040" windowHeight="15720" xr2:uid="{B340F5E9-C559-472B-A976-A00D97B8BE25}"/>
  </bookViews>
  <sheets>
    <sheet name="Fa 1" sheetId="1" r:id="rId1"/>
    <sheet name="Fa 2" sheetId="3" r:id="rId2"/>
  </sheets>
  <definedNames>
    <definedName name="_xlnm.Print_Area" localSheetId="0">'Fa 1'!$A$1:$O$59</definedName>
    <definedName name="_xlnm.Print_Area" localSheetId="1">'Fa 2'!$A$1:$O$59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3" l="1"/>
  <c r="A9" i="3" s="1"/>
  <c r="Q1" i="1"/>
  <c r="A9" i="1" s="1"/>
  <c r="D18" i="1"/>
  <c r="N43" i="3"/>
  <c r="A59" i="3"/>
  <c r="L41" i="3"/>
  <c r="N41" i="3" s="1"/>
  <c r="L40" i="3"/>
  <c r="N40" i="3" s="1"/>
  <c r="L39" i="3"/>
  <c r="N39" i="3" s="1"/>
  <c r="L38" i="3"/>
  <c r="N38" i="3" s="1"/>
  <c r="L37" i="3"/>
  <c r="N37" i="3" s="1"/>
  <c r="L36" i="3"/>
  <c r="N36" i="3" s="1"/>
  <c r="L35" i="3"/>
  <c r="N35" i="3" s="1"/>
  <c r="N34" i="3"/>
  <c r="L34" i="3"/>
  <c r="L33" i="3"/>
  <c r="N33" i="3" s="1"/>
  <c r="L32" i="3"/>
  <c r="N32" i="3" s="1"/>
  <c r="L31" i="3"/>
  <c r="N31" i="3" s="1"/>
  <c r="L30" i="3"/>
  <c r="N30" i="3" s="1"/>
  <c r="L29" i="3"/>
  <c r="N29" i="3" s="1"/>
  <c r="L28" i="3"/>
  <c r="N28" i="3" s="1"/>
  <c r="D14" i="3"/>
  <c r="D13" i="3"/>
  <c r="D12" i="3"/>
  <c r="L41" i="1"/>
  <c r="N41" i="1" s="1"/>
  <c r="L40" i="1"/>
  <c r="N40" i="1" s="1"/>
  <c r="L39" i="1"/>
  <c r="N39" i="1" s="1"/>
  <c r="L38" i="1"/>
  <c r="N38" i="1" s="1"/>
  <c r="L37" i="1"/>
  <c r="N37" i="1" s="1"/>
  <c r="L36" i="1"/>
  <c r="N36" i="1" s="1"/>
  <c r="L35" i="1"/>
  <c r="N35" i="1" s="1"/>
  <c r="L34" i="1"/>
  <c r="N34" i="1" s="1"/>
  <c r="L33" i="1"/>
  <c r="N33" i="1" s="1"/>
  <c r="L32" i="1"/>
  <c r="N32" i="1" s="1"/>
  <c r="L31" i="1"/>
  <c r="N31" i="1" s="1"/>
  <c r="L30" i="1"/>
  <c r="N30" i="1" s="1"/>
  <c r="N29" i="1"/>
  <c r="L29" i="1"/>
  <c r="L28" i="1"/>
  <c r="N28" i="1" s="1"/>
  <c r="N48" i="1" s="1"/>
  <c r="D14" i="1"/>
  <c r="D13" i="1"/>
  <c r="D12" i="1"/>
  <c r="A59" i="1"/>
  <c r="A1" i="3" l="1"/>
  <c r="A3" i="3"/>
  <c r="A1" i="1"/>
  <c r="A3" i="1"/>
  <c r="N48" i="3"/>
  <c r="J48" i="3"/>
  <c r="L48" i="3" s="1"/>
  <c r="N49" i="1"/>
  <c r="N43" i="1"/>
  <c r="N45" i="1" s="1"/>
  <c r="J48" i="1"/>
  <c r="L48" i="1" s="1"/>
  <c r="N45" i="3" l="1"/>
</calcChain>
</file>

<file path=xl/sharedStrings.xml><?xml version="1.0" encoding="utf-8"?>
<sst xmlns="http://schemas.openxmlformats.org/spreadsheetml/2006/main" count="87" uniqueCount="45">
  <si>
    <t>zadej fakturu</t>
  </si>
  <si>
    <t>- DAŇOVÝ DOKLAD</t>
  </si>
  <si>
    <t>zadej datum</t>
  </si>
  <si>
    <t>Dodavatel:</t>
  </si>
  <si>
    <t>Středisko:</t>
  </si>
  <si>
    <t>Allegro Retail a.s.</t>
  </si>
  <si>
    <t>Brodská 570, 26101 Příbram</t>
  </si>
  <si>
    <t>U garáží 1611/1, 17000 Praha 7 Holešovice</t>
  </si>
  <si>
    <t>Tel.: 313110000, Fax: 313110001</t>
  </si>
  <si>
    <t>IČ: 26204967, DIČ: CZ26204967</t>
  </si>
  <si>
    <t>E-mail: obchod@czc.cz</t>
  </si>
  <si>
    <t>Banka: Raiffeisenbank, účet 327293001/5500</t>
  </si>
  <si>
    <r>
      <t>http://www.</t>
    </r>
    <r>
      <rPr>
        <b/>
        <sz val="9"/>
        <rFont val="Arial"/>
        <family val="2"/>
        <charset val="238"/>
      </rPr>
      <t>czc</t>
    </r>
    <r>
      <rPr>
        <sz val="9"/>
        <rFont val="Arial"/>
        <family val="2"/>
        <charset val="238"/>
      </rPr>
      <t>.</t>
    </r>
    <r>
      <rPr>
        <b/>
        <sz val="9"/>
        <rFont val="Arial"/>
        <family val="2"/>
        <charset val="238"/>
      </rPr>
      <t>cz</t>
    </r>
  </si>
  <si>
    <t>Obchodní rejstřík, Městský soud v Praze oddíl C, vložka 58549</t>
  </si>
  <si>
    <t>Datum vystavení:</t>
  </si>
  <si>
    <t>Datum zdanit. plnění:</t>
  </si>
  <si>
    <t>Splatnost:</t>
  </si>
  <si>
    <t>Způsob platby:</t>
  </si>
  <si>
    <t>v hotovosti</t>
  </si>
  <si>
    <t>Doprava:</t>
  </si>
  <si>
    <t>vlastní</t>
  </si>
  <si>
    <t>Vystavil:</t>
  </si>
  <si>
    <t>CZC.cz</t>
  </si>
  <si>
    <t>Objednávka č.:</t>
  </si>
  <si>
    <t>Kód</t>
  </si>
  <si>
    <t>Název produktu</t>
  </si>
  <si>
    <t>Počet</t>
  </si>
  <si>
    <t>Cena/jed.</t>
  </si>
  <si>
    <t>DPH %</t>
  </si>
  <si>
    <t xml:space="preserve">    Základ</t>
  </si>
  <si>
    <t>Celkem</t>
  </si>
  <si>
    <t>Part number</t>
  </si>
  <si>
    <t>Synology DiskStation DS220+</t>
  </si>
  <si>
    <t>Celková hodnota faktury v Kč:</t>
  </si>
  <si>
    <t>Již zaplaceno:</t>
  </si>
  <si>
    <t>Celkem k úhradě</t>
  </si>
  <si>
    <t>DPH%</t>
  </si>
  <si>
    <t>Základ</t>
  </si>
  <si>
    <t>DPH</t>
  </si>
  <si>
    <t>Zaokr.:</t>
  </si>
  <si>
    <t>Informace o ekologické likvidaci našich výrobků najdete na http://www.czc.cz/elektroodpad/clanek</t>
  </si>
  <si>
    <t>Zboží a doklad převzal:</t>
  </si>
  <si>
    <t>Děkujeme a těšíme se na shledanou</t>
  </si>
  <si>
    <t>www.czc.cz</t>
  </si>
  <si>
    <t>převodem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</si>
</sst>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"/>
    <numFmt numFmtId="165" formatCode="00"/>
    <numFmt numFmtId="166" formatCode="0000"/>
    <numFmt numFmtId="167" formatCode="d/mm/yyyy;@"/>
  </numFmts>
  <fonts count="13" x14ac:knownFonts="1">
    <font>
      <sz val="10"/>
      <name val="Arial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24"/>
      <name val="Free 3 of 9 Extended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22"/>
      <name val="Arial"/>
      <family val="2"/>
      <charset val="238"/>
    </font>
    <font>
      <sz val="7"/>
      <name val="Arial"/>
      <family val="2"/>
      <charset val="238"/>
    </font>
    <font>
      <sz val="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left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6" fillId="0" borderId="2" xfId="0" applyFont="1" applyBorder="1"/>
    <xf numFmtId="0" fontId="6" fillId="0" borderId="3" xfId="0" applyFont="1" applyBorder="1"/>
    <xf numFmtId="0" fontId="7" fillId="0" borderId="3" xfId="0" applyFont="1" applyBorder="1"/>
    <xf numFmtId="49" fontId="6" fillId="0" borderId="3" xfId="0" applyNumberFormat="1" applyFont="1" applyBorder="1"/>
    <xf numFmtId="0" fontId="6" fillId="0" borderId="4" xfId="0" applyFont="1" applyBorder="1"/>
    <xf numFmtId="165" fontId="2" fillId="0" borderId="0" xfId="0" applyNumberFormat="1" applyFont="1" applyProtection="1">
      <protection locked="0"/>
    </xf>
    <xf numFmtId="0" fontId="7" fillId="0" borderId="5" xfId="0" applyFont="1" applyBorder="1"/>
    <xf numFmtId="0" fontId="6" fillId="0" borderId="0" xfId="0" applyFont="1"/>
    <xf numFmtId="0" fontId="7" fillId="0" borderId="0" xfId="0" applyFont="1"/>
    <xf numFmtId="0" fontId="6" fillId="0" borderId="5" xfId="0" applyFont="1" applyBorder="1"/>
    <xf numFmtId="0" fontId="6" fillId="0" borderId="0" xfId="0" applyFont="1" applyAlignment="1">
      <alignment horizontal="left"/>
    </xf>
    <xf numFmtId="0" fontId="6" fillId="0" borderId="6" xfId="0" applyFont="1" applyBorder="1"/>
    <xf numFmtId="0" fontId="6" fillId="0" borderId="5" xfId="0" applyFont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/>
    <xf numFmtId="0" fontId="6" fillId="0" borderId="1" xfId="0" applyFont="1" applyBorder="1"/>
    <xf numFmtId="49" fontId="6" fillId="0" borderId="1" xfId="0" applyNumberFormat="1" applyFont="1" applyBorder="1"/>
    <xf numFmtId="166" fontId="6" fillId="0" borderId="1" xfId="0" applyNumberFormat="1" applyFont="1" applyBorder="1" applyAlignment="1">
      <alignment horizontal="left"/>
    </xf>
    <xf numFmtId="0" fontId="6" fillId="0" borderId="8" xfId="0" applyFont="1" applyBorder="1"/>
    <xf numFmtId="0" fontId="8" fillId="0" borderId="3" xfId="0" applyFont="1" applyBorder="1"/>
    <xf numFmtId="0" fontId="5" fillId="0" borderId="3" xfId="0" applyFont="1" applyBorder="1"/>
    <xf numFmtId="0" fontId="9" fillId="0" borderId="0" xfId="0" applyFont="1"/>
    <xf numFmtId="0" fontId="8" fillId="0" borderId="0" xfId="0" applyFont="1"/>
    <xf numFmtId="0" fontId="7" fillId="0" borderId="2" xfId="0" applyFont="1" applyBorder="1"/>
    <xf numFmtId="0" fontId="7" fillId="0" borderId="7" xfId="0" applyFont="1" applyBorder="1"/>
    <xf numFmtId="0" fontId="7" fillId="0" borderId="1" xfId="0" applyFont="1" applyBorder="1"/>
    <xf numFmtId="0" fontId="7" fillId="0" borderId="8" xfId="0" applyFont="1" applyBorder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9" fontId="6" fillId="0" borderId="0" xfId="0" applyNumberFormat="1" applyFont="1"/>
    <xf numFmtId="4" fontId="6" fillId="0" borderId="0" xfId="0" applyNumberFormat="1" applyFont="1"/>
    <xf numFmtId="0" fontId="11" fillId="0" borderId="0" xfId="0" applyFont="1" applyProtection="1">
      <protection locked="0"/>
    </xf>
    <xf numFmtId="0" fontId="6" fillId="0" borderId="9" xfId="0" applyFont="1" applyBorder="1"/>
    <xf numFmtId="4" fontId="6" fillId="0" borderId="0" xfId="0" applyNumberFormat="1" applyFont="1" applyAlignment="1">
      <alignment horizontal="right"/>
    </xf>
    <xf numFmtId="0" fontId="6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167" fontId="7" fillId="0" borderId="1" xfId="0" applyNumberFormat="1" applyFont="1" applyBorder="1" applyAlignment="1">
      <alignment horizontal="left"/>
    </xf>
    <xf numFmtId="14" fontId="7" fillId="0" borderId="0" xfId="0" applyNumberFormat="1" applyFont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167" fontId="5" fillId="0" borderId="0" xfId="0" applyNumberFormat="1" applyFont="1" applyAlignment="1">
      <alignment horizontal="left"/>
    </xf>
    <xf numFmtId="167" fontId="7" fillId="0" borderId="3" xfId="0" applyNumberFormat="1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right"/>
    </xf>
    <xf numFmtId="164" fontId="6" fillId="0" borderId="3" xfId="0" applyNumberFormat="1" applyFont="1" applyBorder="1" applyAlignment="1">
      <alignment horizontal="left"/>
    </xf>
    <xf numFmtId="9" fontId="6" fillId="0" borderId="0" xfId="0" applyNumberFormat="1" applyFont="1" applyAlignment="1" applyProtection="1">
      <alignment horizontal="center"/>
      <protection locked="0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10</xdr:row>
      <xdr:rowOff>57150</xdr:rowOff>
    </xdr:from>
    <xdr:to>
      <xdr:col>14</xdr:col>
      <xdr:colOff>371475</xdr:colOff>
      <xdr:row>20</xdr:row>
      <xdr:rowOff>142575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2414466-28F4-4137-A797-49936E5F9B35}"/>
            </a:ext>
          </a:extLst>
        </xdr:cNvPr>
        <xdr:cNvSpPr txBox="1">
          <a:spLocks noChangeArrowheads="1"/>
        </xdr:cNvSpPr>
      </xdr:nvSpPr>
      <xdr:spPr bwMode="auto">
        <a:xfrm>
          <a:off x="3143250" y="1781175"/>
          <a:ext cx="3219450" cy="16380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cs-CZ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</a:t>
          </a:r>
          <a:r>
            <a:rPr lang="cs-CZ" sz="9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Odběratel: (955615)</a:t>
          </a: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cs-CZ" sz="900" b="1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Ludvík Hradílek - poskytování software</a:t>
          </a:r>
          <a:endParaRPr lang="cs-CZ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cs-CZ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           </a:t>
          </a:r>
          <a:r>
            <a:rPr lang="cs-CZ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Zborovská 8</a:t>
          </a:r>
        </a:p>
        <a:p>
          <a:pPr algn="l" rtl="0">
            <a:defRPr sz="1000"/>
          </a:pPr>
          <a:r>
            <a:rPr lang="cs-CZ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702 00   Ostrava</a:t>
          </a:r>
        </a:p>
        <a:p>
          <a:pPr algn="l" rtl="0">
            <a:defRPr sz="1000"/>
          </a:pP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 IČ:         62299506	DIČ:</a:t>
          </a:r>
          <a:r>
            <a:rPr lang="cs-CZ" sz="900" b="0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 CZ7205135718</a:t>
          </a: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Tel:		Mobil:    602764225</a:t>
          </a:r>
        </a:p>
        <a:p>
          <a:pPr algn="l" rtl="0">
            <a:defRPr sz="1000"/>
          </a:pPr>
          <a:r>
            <a:rPr lang="cs-CZ" sz="9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E-mail    hradilek@hradilek.cz</a:t>
          </a:r>
        </a:p>
        <a:p>
          <a:pPr algn="l" rtl="0">
            <a:defRPr sz="1000"/>
          </a:pP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10</xdr:row>
      <xdr:rowOff>57150</xdr:rowOff>
    </xdr:from>
    <xdr:to>
      <xdr:col>14</xdr:col>
      <xdr:colOff>371475</xdr:colOff>
      <xdr:row>20</xdr:row>
      <xdr:rowOff>142575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55C192B-B9BC-4B90-A924-C0FED0003561}"/>
            </a:ext>
          </a:extLst>
        </xdr:cNvPr>
        <xdr:cNvSpPr txBox="1">
          <a:spLocks noChangeArrowheads="1"/>
        </xdr:cNvSpPr>
      </xdr:nvSpPr>
      <xdr:spPr bwMode="auto">
        <a:xfrm>
          <a:off x="3143250" y="1781175"/>
          <a:ext cx="3219450" cy="16380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cs-CZ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</a:t>
          </a:r>
          <a:r>
            <a:rPr lang="cs-CZ" sz="9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Odběratel: (955615)</a:t>
          </a: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cs-CZ" sz="900" b="1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Ludvík Hradílek - poskytování software</a:t>
          </a:r>
          <a:endParaRPr lang="cs-CZ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cs-CZ" sz="9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           </a:t>
          </a:r>
          <a:r>
            <a:rPr lang="cs-CZ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Zborovská 8</a:t>
          </a:r>
        </a:p>
        <a:p>
          <a:pPr algn="l" rtl="0">
            <a:defRPr sz="1000"/>
          </a:pPr>
          <a:r>
            <a:rPr lang="cs-CZ" sz="9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702 00   Ostrava</a:t>
          </a:r>
        </a:p>
        <a:p>
          <a:pPr algn="l" rtl="0">
            <a:defRPr sz="1000"/>
          </a:pP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 IČ:         62299506	DIČ:</a:t>
          </a:r>
          <a:r>
            <a:rPr lang="cs-CZ" sz="900" b="0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 CZ7205135718</a:t>
          </a: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cs-CZ" sz="9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Tel:		Mobil:    602764225</a:t>
          </a:r>
        </a:p>
        <a:p>
          <a:pPr algn="l" rtl="0">
            <a:defRPr sz="1000"/>
          </a:pPr>
          <a:r>
            <a:rPr lang="cs-CZ" sz="9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E-mail    hradilek@hradilek.cz</a:t>
          </a:r>
        </a:p>
        <a:p>
          <a:pPr algn="l" rtl="0">
            <a:defRPr sz="1000"/>
          </a:pPr>
          <a:endParaRPr lang="cs-CZ" sz="9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048FC-78E6-4142-B894-5C98683BE317}">
  <dimension ref="A1:AE59"/>
  <sheetViews>
    <sheetView showGridLines="0" tabSelected="1" workbookViewId="0">
      <selection sqref="A1:O1"/>
    </sheetView>
  </sheetViews>
  <sheetFormatPr defaultRowHeight="12.75" x14ac:dyDescent="0.2"/>
  <cols>
    <col min="1" max="4" width="5.7109375" style="1" customWidth="1"/>
    <col min="5" max="5" width="15.5703125" style="1" customWidth="1"/>
    <col min="6" max="15" width="5.7109375" style="1" customWidth="1"/>
    <col min="16" max="16" width="11.5703125" style="1" bestFit="1" customWidth="1"/>
    <col min="17" max="17" width="11" style="1" bestFit="1" customWidth="1"/>
    <col min="18" max="16384" width="9.140625" style="1"/>
  </cols>
  <sheetData>
    <row r="1" spans="1:17" ht="20.25" customHeight="1" x14ac:dyDescent="0.25">
      <c r="A1" s="61" t="str">
        <f ca="1">"FAKTURA číslo "&amp;Q1</f>
        <v>FAKTURA číslo 37384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1" t="s">
        <v>0</v>
      </c>
      <c r="Q1" s="2">
        <f ca="1">RANDBETWEEN(30000,50000)</f>
        <v>37384</v>
      </c>
    </row>
    <row r="2" spans="1:17" ht="15" x14ac:dyDescent="0.2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1" t="s">
        <v>2</v>
      </c>
      <c r="Q2" s="3">
        <v>45651</v>
      </c>
    </row>
    <row r="3" spans="1:17" s="4" customFormat="1" ht="14.25" customHeight="1" x14ac:dyDescent="0.2">
      <c r="A3" s="63" t="str">
        <f ca="1">"*"&amp;Q1&amp;"*"</f>
        <v>*37384*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1"/>
      <c r="Q3" s="2"/>
    </row>
    <row r="4" spans="1:17" s="4" customFormat="1" x14ac:dyDescent="0.2">
      <c r="A4" s="5" t="s">
        <v>3</v>
      </c>
      <c r="B4" s="6"/>
      <c r="C4" s="6"/>
      <c r="D4" s="6"/>
      <c r="E4" s="6"/>
      <c r="F4" s="7"/>
      <c r="G4" s="8"/>
      <c r="H4" s="6"/>
      <c r="I4" s="6"/>
      <c r="J4" s="5" t="s">
        <v>4</v>
      </c>
      <c r="K4" s="6"/>
      <c r="L4" s="6"/>
      <c r="M4" s="64"/>
      <c r="N4" s="64"/>
      <c r="O4" s="9"/>
      <c r="P4" s="1"/>
      <c r="Q4" s="10"/>
    </row>
    <row r="5" spans="1:17" s="4" customFormat="1" x14ac:dyDescent="0.2">
      <c r="A5" s="11" t="s">
        <v>5</v>
      </c>
      <c r="B5" s="12"/>
      <c r="C5" s="12"/>
      <c r="D5" s="12"/>
      <c r="E5" s="12"/>
      <c r="F5" s="13"/>
      <c r="G5" s="12"/>
      <c r="H5" s="12"/>
      <c r="I5" s="12"/>
      <c r="J5" s="14" t="s">
        <v>6</v>
      </c>
      <c r="K5" s="12"/>
      <c r="L5" s="12"/>
      <c r="M5" s="15"/>
      <c r="N5" s="15"/>
      <c r="O5" s="16"/>
      <c r="P5" s="1"/>
      <c r="Q5" s="10"/>
    </row>
    <row r="6" spans="1:17" x14ac:dyDescent="0.2">
      <c r="A6" s="14" t="s">
        <v>7</v>
      </c>
      <c r="B6" s="12"/>
      <c r="C6" s="12"/>
      <c r="D6" s="12"/>
      <c r="E6" s="12"/>
      <c r="F6" s="12"/>
      <c r="G6" s="12"/>
      <c r="H6" s="12"/>
      <c r="I6" s="12"/>
      <c r="J6" s="17" t="s">
        <v>8</v>
      </c>
      <c r="K6" s="15"/>
      <c r="L6" s="15"/>
      <c r="M6" s="18"/>
      <c r="N6" s="18"/>
      <c r="O6" s="19"/>
      <c r="Q6" s="10"/>
    </row>
    <row r="7" spans="1:17" s="4" customFormat="1" ht="12" x14ac:dyDescent="0.2">
      <c r="A7" s="14" t="s">
        <v>9</v>
      </c>
      <c r="B7" s="12"/>
      <c r="C7" s="12"/>
      <c r="D7" s="12"/>
      <c r="E7" s="12"/>
      <c r="F7" s="12"/>
      <c r="G7" s="12"/>
      <c r="H7" s="12"/>
      <c r="I7" s="12"/>
      <c r="J7" s="14" t="s">
        <v>10</v>
      </c>
      <c r="K7" s="12"/>
      <c r="L7" s="12"/>
      <c r="M7" s="15"/>
      <c r="N7" s="15"/>
      <c r="O7" s="16"/>
    </row>
    <row r="8" spans="1:17" s="4" customFormat="1" ht="12" x14ac:dyDescent="0.2">
      <c r="A8" s="14" t="s">
        <v>11</v>
      </c>
      <c r="B8" s="12"/>
      <c r="C8" s="12"/>
      <c r="D8" s="12"/>
      <c r="E8" s="12"/>
      <c r="F8" s="12"/>
      <c r="G8" s="12"/>
      <c r="H8" s="12"/>
      <c r="I8" s="12"/>
      <c r="J8" s="14" t="s">
        <v>12</v>
      </c>
      <c r="K8" s="12"/>
      <c r="L8" s="12"/>
      <c r="M8" s="15"/>
      <c r="N8" s="15"/>
      <c r="O8" s="16"/>
    </row>
    <row r="9" spans="1:17" s="4" customFormat="1" ht="12" x14ac:dyDescent="0.2">
      <c r="A9" s="14" t="str">
        <f ca="1">"Var. s.: "&amp;Q1&amp;", K.s.: 0008"</f>
        <v>Var. s.: 37384, K.s.: 0008</v>
      </c>
      <c r="B9" s="12"/>
      <c r="C9" s="12"/>
      <c r="D9" s="12"/>
      <c r="E9" s="12"/>
      <c r="F9" s="12"/>
      <c r="G9" s="12"/>
      <c r="H9" s="12"/>
      <c r="I9" s="12"/>
      <c r="J9" s="14"/>
      <c r="K9" s="12"/>
      <c r="L9" s="12"/>
      <c r="M9" s="15"/>
      <c r="N9" s="15"/>
      <c r="O9" s="16"/>
    </row>
    <row r="10" spans="1:17" s="4" customFormat="1" ht="12" x14ac:dyDescent="0.2">
      <c r="A10" s="20" t="s">
        <v>13</v>
      </c>
      <c r="B10" s="21"/>
      <c r="C10" s="21"/>
      <c r="D10" s="21"/>
      <c r="E10" s="21"/>
      <c r="F10" s="21"/>
      <c r="G10" s="21"/>
      <c r="H10" s="21"/>
      <c r="I10" s="21"/>
      <c r="J10" s="20"/>
      <c r="K10" s="21"/>
      <c r="L10" s="22"/>
      <c r="M10" s="23"/>
      <c r="N10" s="23"/>
      <c r="O10" s="24"/>
    </row>
    <row r="11" spans="1:17" s="4" customFormat="1" ht="11.25" x14ac:dyDescent="0.2">
      <c r="A11" s="25"/>
      <c r="D11" s="26"/>
      <c r="E11" s="26"/>
      <c r="F11" s="26"/>
      <c r="G11" s="26"/>
      <c r="H11" s="26"/>
      <c r="O11" s="26"/>
    </row>
    <row r="12" spans="1:17" s="4" customFormat="1" ht="12" x14ac:dyDescent="0.2">
      <c r="A12" s="12" t="s">
        <v>14</v>
      </c>
      <c r="B12" s="12"/>
      <c r="C12" s="12"/>
      <c r="D12" s="55">
        <f>Q2</f>
        <v>45651</v>
      </c>
      <c r="E12" s="55"/>
      <c r="F12" s="12"/>
    </row>
    <row r="13" spans="1:17" s="4" customFormat="1" x14ac:dyDescent="0.2">
      <c r="A13" s="12" t="s">
        <v>15</v>
      </c>
      <c r="B13" s="12"/>
      <c r="C13" s="12"/>
      <c r="D13" s="55">
        <f>Q2</f>
        <v>45651</v>
      </c>
      <c r="E13" s="55"/>
      <c r="F13" s="12"/>
      <c r="I13" s="27"/>
    </row>
    <row r="14" spans="1:17" s="4" customFormat="1" ht="12" x14ac:dyDescent="0.2">
      <c r="A14" s="12" t="s">
        <v>16</v>
      </c>
      <c r="B14" s="12"/>
      <c r="C14" s="13"/>
      <c r="D14" s="55">
        <f>Q2</f>
        <v>45651</v>
      </c>
      <c r="E14" s="55"/>
      <c r="F14" s="12"/>
    </row>
    <row r="15" spans="1:17" s="4" customFormat="1" x14ac:dyDescent="0.2">
      <c r="A15" s="12" t="s">
        <v>17</v>
      </c>
      <c r="B15" s="12"/>
      <c r="C15" s="12"/>
      <c r="D15" s="12" t="s">
        <v>18</v>
      </c>
      <c r="E15" s="12"/>
      <c r="F15" s="12"/>
      <c r="I15" s="27"/>
    </row>
    <row r="16" spans="1:17" s="4" customFormat="1" x14ac:dyDescent="0.2">
      <c r="A16" s="12" t="s">
        <v>19</v>
      </c>
      <c r="B16" s="12"/>
      <c r="C16" s="12"/>
      <c r="D16" s="12" t="s">
        <v>20</v>
      </c>
      <c r="E16" s="12"/>
      <c r="F16" s="12"/>
      <c r="I16" s="27"/>
    </row>
    <row r="17" spans="1:31" s="4" customFormat="1" x14ac:dyDescent="0.2">
      <c r="A17" s="12" t="s">
        <v>21</v>
      </c>
      <c r="B17" s="12"/>
      <c r="C17" s="12"/>
      <c r="D17" s="12" t="s">
        <v>22</v>
      </c>
      <c r="E17" s="12"/>
      <c r="F17" s="12"/>
      <c r="I17" s="27"/>
    </row>
    <row r="18" spans="1:31" s="4" customFormat="1" ht="12" x14ac:dyDescent="0.2">
      <c r="A18" s="12" t="s">
        <v>23</v>
      </c>
      <c r="B18" s="12"/>
      <c r="C18" s="12"/>
      <c r="D18" s="51">
        <f ca="1">RANDBETWEEN(3000000000,4000000000)</f>
        <v>3554595736</v>
      </c>
      <c r="E18" s="51"/>
      <c r="F18" s="12"/>
    </row>
    <row r="19" spans="1:31" s="4" customFormat="1" ht="12" x14ac:dyDescent="0.2">
      <c r="A19" s="56"/>
      <c r="B19" s="56"/>
      <c r="C19" s="56"/>
      <c r="D19" s="56"/>
      <c r="E19" s="56"/>
      <c r="F19" s="12"/>
    </row>
    <row r="20" spans="1:31" s="4" customFormat="1" ht="12" x14ac:dyDescent="0.2">
      <c r="A20" s="56"/>
      <c r="B20" s="56"/>
      <c r="C20" s="56"/>
      <c r="D20" s="56"/>
      <c r="E20" s="56"/>
      <c r="F20" s="12"/>
    </row>
    <row r="21" spans="1:31" s="4" customFormat="1" ht="12" x14ac:dyDescent="0.2">
      <c r="A21" s="56"/>
      <c r="B21" s="56"/>
      <c r="C21" s="56"/>
      <c r="D21" s="56"/>
      <c r="E21" s="56"/>
      <c r="F21" s="12"/>
    </row>
    <row r="22" spans="1:31" s="4" customFormat="1" ht="12" x14ac:dyDescent="0.2">
      <c r="A22" s="56"/>
      <c r="B22" s="56"/>
      <c r="C22" s="56"/>
      <c r="D22" s="56"/>
      <c r="E22" s="56"/>
      <c r="F22" s="12"/>
    </row>
    <row r="23" spans="1:31" s="4" customFormat="1" ht="12" x14ac:dyDescent="0.2">
      <c r="A23" s="56"/>
      <c r="B23" s="56"/>
      <c r="C23" s="56"/>
      <c r="D23" s="56"/>
      <c r="E23" s="56"/>
      <c r="F23" s="12"/>
    </row>
    <row r="24" spans="1:31" s="4" customFormat="1" ht="18.75" customHeight="1" x14ac:dyDescent="0.2">
      <c r="A24" s="57"/>
      <c r="B24" s="57"/>
      <c r="C24" s="57"/>
      <c r="D24" s="57"/>
      <c r="E24" s="57"/>
      <c r="F24" s="58"/>
      <c r="G24" s="58"/>
      <c r="I24" s="28"/>
    </row>
    <row r="25" spans="1:31" s="4" customFormat="1" ht="17.25" customHeight="1" x14ac:dyDescent="0.2">
      <c r="A25" s="29" t="s">
        <v>24</v>
      </c>
      <c r="B25" s="7"/>
      <c r="C25" s="7" t="s">
        <v>25</v>
      </c>
      <c r="D25" s="7"/>
      <c r="E25" s="7"/>
      <c r="F25" s="59"/>
      <c r="G25" s="59"/>
      <c r="H25" s="7" t="s">
        <v>26</v>
      </c>
      <c r="I25" s="60" t="s">
        <v>27</v>
      </c>
      <c r="J25" s="60"/>
      <c r="K25" s="7" t="s">
        <v>28</v>
      </c>
      <c r="L25" s="52" t="s">
        <v>29</v>
      </c>
      <c r="M25" s="52"/>
      <c r="N25" s="52" t="s">
        <v>30</v>
      </c>
      <c r="O25" s="53"/>
    </row>
    <row r="26" spans="1:31" s="4" customFormat="1" ht="12" x14ac:dyDescent="0.2">
      <c r="A26" s="30" t="s">
        <v>31</v>
      </c>
      <c r="B26" s="31"/>
      <c r="C26" s="31"/>
      <c r="D26" s="31"/>
      <c r="E26" s="31"/>
      <c r="F26" s="54"/>
      <c r="G26" s="54"/>
      <c r="H26" s="31"/>
      <c r="I26" s="31"/>
      <c r="J26" s="31"/>
      <c r="K26" s="31"/>
      <c r="L26" s="31"/>
      <c r="M26" s="31"/>
      <c r="N26" s="31"/>
      <c r="O26" s="32"/>
    </row>
    <row r="27" spans="1:31" s="4" customFormat="1" ht="12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/>
      <c r="O27" s="12"/>
    </row>
    <row r="28" spans="1:31" s="4" customFormat="1" ht="12" x14ac:dyDescent="0.2">
      <c r="A28" s="49">
        <v>302779</v>
      </c>
      <c r="B28" s="49"/>
      <c r="C28" s="33" t="s">
        <v>32</v>
      </c>
      <c r="D28" s="33"/>
      <c r="E28" s="33"/>
      <c r="F28" s="33"/>
      <c r="G28" s="33"/>
      <c r="H28" s="33">
        <v>1</v>
      </c>
      <c r="I28" s="50">
        <v>7829</v>
      </c>
      <c r="J28" s="50"/>
      <c r="K28" s="34">
        <v>19</v>
      </c>
      <c r="L28" s="40">
        <f>IF(H28&lt;&gt;"",I28*H28,"")</f>
        <v>7829</v>
      </c>
      <c r="M28" s="40"/>
      <c r="N28" s="40">
        <f>IF(L28&lt;&gt;"",L28*(100+K28)/100,"")</f>
        <v>9316.51</v>
      </c>
      <c r="O28" s="40"/>
      <c r="Q28" s="51"/>
      <c r="R28" s="51"/>
      <c r="S28" s="12"/>
      <c r="T28" s="12"/>
      <c r="U28" s="12"/>
      <c r="V28" s="12"/>
      <c r="W28" s="12"/>
      <c r="X28" s="12"/>
      <c r="Y28" s="40"/>
      <c r="Z28" s="40"/>
      <c r="AA28" s="35"/>
      <c r="AB28" s="40"/>
      <c r="AC28" s="40"/>
      <c r="AD28" s="40"/>
      <c r="AE28" s="40"/>
    </row>
    <row r="29" spans="1:31" s="4" customFormat="1" ht="12" x14ac:dyDescent="0.2">
      <c r="A29" s="49"/>
      <c r="B29" s="49"/>
      <c r="C29" s="33"/>
      <c r="D29" s="33"/>
      <c r="E29" s="33"/>
      <c r="F29" s="33"/>
      <c r="G29" s="33"/>
      <c r="H29" s="33"/>
      <c r="I29" s="50"/>
      <c r="J29" s="50"/>
      <c r="K29" s="34"/>
      <c r="L29" s="40" t="str">
        <f t="shared" ref="L29:L41" si="0">IF(H29&lt;&gt;"",I29*H29,"")</f>
        <v/>
      </c>
      <c r="M29" s="40"/>
      <c r="N29" s="40" t="str">
        <f t="shared" ref="N29:N41" si="1">IF(L29&lt;&gt;"",L29*(100+K29)/100,"")</f>
        <v/>
      </c>
      <c r="O29" s="40"/>
    </row>
    <row r="30" spans="1:31" s="4" customFormat="1" ht="12" x14ac:dyDescent="0.2">
      <c r="A30" s="49"/>
      <c r="B30" s="49"/>
      <c r="C30" s="33"/>
      <c r="D30" s="33"/>
      <c r="E30" s="33"/>
      <c r="F30" s="33"/>
      <c r="G30" s="33"/>
      <c r="H30" s="33"/>
      <c r="I30" s="50"/>
      <c r="J30" s="50"/>
      <c r="K30" s="34"/>
      <c r="L30" s="40" t="str">
        <f t="shared" si="0"/>
        <v/>
      </c>
      <c r="M30" s="40"/>
      <c r="N30" s="40" t="str">
        <f t="shared" si="1"/>
        <v/>
      </c>
      <c r="O30" s="40"/>
    </row>
    <row r="31" spans="1:31" s="4" customFormat="1" ht="12" x14ac:dyDescent="0.2">
      <c r="A31" s="49"/>
      <c r="B31" s="49"/>
      <c r="C31" s="33"/>
      <c r="D31" s="33"/>
      <c r="E31" s="33"/>
      <c r="F31" s="33"/>
      <c r="G31" s="33"/>
      <c r="H31" s="33"/>
      <c r="I31" s="50"/>
      <c r="J31" s="50"/>
      <c r="K31" s="34"/>
      <c r="L31" s="40" t="str">
        <f t="shared" si="0"/>
        <v/>
      </c>
      <c r="M31" s="40"/>
      <c r="N31" s="40" t="str">
        <f t="shared" si="1"/>
        <v/>
      </c>
      <c r="O31" s="40"/>
    </row>
    <row r="32" spans="1:31" s="4" customFormat="1" ht="12" x14ac:dyDescent="0.2">
      <c r="A32" s="49"/>
      <c r="B32" s="49"/>
      <c r="C32" s="33"/>
      <c r="D32" s="33"/>
      <c r="E32" s="33"/>
      <c r="F32" s="33"/>
      <c r="G32" s="33"/>
      <c r="H32" s="33"/>
      <c r="I32" s="50"/>
      <c r="J32" s="50"/>
      <c r="K32" s="34"/>
      <c r="L32" s="40" t="str">
        <f t="shared" si="0"/>
        <v/>
      </c>
      <c r="M32" s="40"/>
      <c r="N32" s="40" t="str">
        <f t="shared" si="1"/>
        <v/>
      </c>
      <c r="O32" s="40"/>
    </row>
    <row r="33" spans="1:15" s="4" customFormat="1" ht="12" x14ac:dyDescent="0.2">
      <c r="A33" s="49"/>
      <c r="B33" s="49"/>
      <c r="C33" s="33"/>
      <c r="D33" s="33"/>
      <c r="E33" s="33"/>
      <c r="F33" s="33"/>
      <c r="G33" s="33"/>
      <c r="H33" s="33"/>
      <c r="I33" s="50"/>
      <c r="J33" s="50"/>
      <c r="K33" s="34"/>
      <c r="L33" s="40" t="str">
        <f t="shared" si="0"/>
        <v/>
      </c>
      <c r="M33" s="40"/>
      <c r="N33" s="40" t="str">
        <f t="shared" si="1"/>
        <v/>
      </c>
      <c r="O33" s="40"/>
    </row>
    <row r="34" spans="1:15" s="4" customFormat="1" ht="12" x14ac:dyDescent="0.2">
      <c r="A34" s="49"/>
      <c r="B34" s="49"/>
      <c r="C34" s="33"/>
      <c r="D34" s="33"/>
      <c r="E34" s="33"/>
      <c r="F34" s="33"/>
      <c r="G34" s="33"/>
      <c r="H34" s="33"/>
      <c r="I34" s="50"/>
      <c r="J34" s="50"/>
      <c r="K34" s="34"/>
      <c r="L34" s="40" t="str">
        <f t="shared" si="0"/>
        <v/>
      </c>
      <c r="M34" s="40"/>
      <c r="N34" s="40" t="str">
        <f t="shared" si="1"/>
        <v/>
      </c>
      <c r="O34" s="40"/>
    </row>
    <row r="35" spans="1:15" s="4" customFormat="1" ht="12" x14ac:dyDescent="0.2">
      <c r="A35" s="49"/>
      <c r="B35" s="49"/>
      <c r="C35" s="33"/>
      <c r="D35" s="33"/>
      <c r="E35" s="33"/>
      <c r="F35" s="33"/>
      <c r="G35" s="33"/>
      <c r="H35" s="33"/>
      <c r="I35" s="50"/>
      <c r="J35" s="50"/>
      <c r="K35" s="34"/>
      <c r="L35" s="40" t="str">
        <f t="shared" si="0"/>
        <v/>
      </c>
      <c r="M35" s="40"/>
      <c r="N35" s="40" t="str">
        <f t="shared" si="1"/>
        <v/>
      </c>
      <c r="O35" s="40"/>
    </row>
    <row r="36" spans="1:15" s="4" customFormat="1" ht="12" x14ac:dyDescent="0.2">
      <c r="A36" s="49"/>
      <c r="B36" s="49"/>
      <c r="C36" s="33"/>
      <c r="D36" s="33"/>
      <c r="E36" s="33"/>
      <c r="F36" s="33"/>
      <c r="G36" s="33"/>
      <c r="H36" s="33"/>
      <c r="I36" s="50"/>
      <c r="J36" s="50"/>
      <c r="K36" s="34"/>
      <c r="L36" s="40" t="str">
        <f t="shared" si="0"/>
        <v/>
      </c>
      <c r="M36" s="40"/>
      <c r="N36" s="40" t="str">
        <f t="shared" si="1"/>
        <v/>
      </c>
      <c r="O36" s="40"/>
    </row>
    <row r="37" spans="1:15" s="4" customFormat="1" ht="12" x14ac:dyDescent="0.2">
      <c r="A37" s="49"/>
      <c r="B37" s="49"/>
      <c r="C37" s="33"/>
      <c r="D37" s="33"/>
      <c r="E37" s="33"/>
      <c r="F37" s="33"/>
      <c r="G37" s="33"/>
      <c r="H37" s="33"/>
      <c r="I37" s="50"/>
      <c r="J37" s="50"/>
      <c r="K37" s="34"/>
      <c r="L37" s="40" t="str">
        <f t="shared" si="0"/>
        <v/>
      </c>
      <c r="M37" s="40"/>
      <c r="N37" s="40" t="str">
        <f t="shared" si="1"/>
        <v/>
      </c>
      <c r="O37" s="40"/>
    </row>
    <row r="38" spans="1:15" s="4" customFormat="1" ht="12" x14ac:dyDescent="0.2">
      <c r="A38" s="49"/>
      <c r="B38" s="49"/>
      <c r="C38" s="33"/>
      <c r="D38" s="33"/>
      <c r="E38" s="33"/>
      <c r="F38" s="33"/>
      <c r="G38" s="33"/>
      <c r="H38" s="33"/>
      <c r="I38" s="50"/>
      <c r="J38" s="50"/>
      <c r="K38" s="34"/>
      <c r="L38" s="40" t="str">
        <f t="shared" si="0"/>
        <v/>
      </c>
      <c r="M38" s="40"/>
      <c r="N38" s="40" t="str">
        <f t="shared" si="1"/>
        <v/>
      </c>
      <c r="O38" s="40"/>
    </row>
    <row r="39" spans="1:15" s="4" customFormat="1" ht="12" x14ac:dyDescent="0.2">
      <c r="A39" s="49"/>
      <c r="B39" s="49"/>
      <c r="C39" s="33"/>
      <c r="D39" s="33"/>
      <c r="E39" s="33"/>
      <c r="F39" s="33"/>
      <c r="G39" s="33"/>
      <c r="H39" s="33"/>
      <c r="I39" s="50"/>
      <c r="J39" s="50"/>
      <c r="K39" s="34"/>
      <c r="L39" s="40" t="str">
        <f t="shared" si="0"/>
        <v/>
      </c>
      <c r="M39" s="40"/>
      <c r="N39" s="40" t="str">
        <f t="shared" si="1"/>
        <v/>
      </c>
      <c r="O39" s="40"/>
    </row>
    <row r="40" spans="1:15" s="4" customFormat="1" ht="12" x14ac:dyDescent="0.2">
      <c r="A40" s="49"/>
      <c r="B40" s="49"/>
      <c r="C40" s="33"/>
      <c r="D40" s="33"/>
      <c r="E40" s="33"/>
      <c r="F40" s="33"/>
      <c r="G40" s="33"/>
      <c r="H40" s="33"/>
      <c r="I40" s="50"/>
      <c r="J40" s="50"/>
      <c r="K40" s="34"/>
      <c r="L40" s="40" t="str">
        <f t="shared" si="0"/>
        <v/>
      </c>
      <c r="M40" s="40"/>
      <c r="N40" s="40" t="str">
        <f t="shared" si="1"/>
        <v/>
      </c>
      <c r="O40" s="40"/>
    </row>
    <row r="41" spans="1:15" s="4" customFormat="1" ht="12" x14ac:dyDescent="0.2">
      <c r="A41" s="49"/>
      <c r="B41" s="49"/>
      <c r="C41" s="33"/>
      <c r="D41" s="33"/>
      <c r="E41" s="33"/>
      <c r="F41" s="33"/>
      <c r="G41" s="33"/>
      <c r="H41" s="33"/>
      <c r="I41" s="50"/>
      <c r="J41" s="50"/>
      <c r="K41" s="34"/>
      <c r="L41" s="40" t="str">
        <f t="shared" si="0"/>
        <v/>
      </c>
      <c r="M41" s="40"/>
      <c r="N41" s="40" t="str">
        <f t="shared" si="1"/>
        <v/>
      </c>
      <c r="O41" s="40"/>
    </row>
    <row r="42" spans="1:15" s="4" customFormat="1" ht="12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4" customFormat="1" ht="12" x14ac:dyDescent="0.2">
      <c r="A43" s="12"/>
      <c r="B43" s="12"/>
      <c r="C43" s="12"/>
      <c r="D43" s="12"/>
      <c r="E43" s="12"/>
      <c r="F43" s="12"/>
      <c r="G43" s="12"/>
      <c r="H43" s="15"/>
      <c r="I43" s="46" t="s">
        <v>33</v>
      </c>
      <c r="J43" s="46"/>
      <c r="K43" s="46"/>
      <c r="L43" s="46"/>
      <c r="M43" s="46"/>
      <c r="N43" s="47">
        <f>ROUND(N48,0)</f>
        <v>9317</v>
      </c>
      <c r="O43" s="47"/>
    </row>
    <row r="44" spans="1:15" s="4" customFormat="1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48" t="s">
        <v>34</v>
      </c>
      <c r="J44" s="48"/>
      <c r="K44" s="48"/>
      <c r="L44" s="48"/>
      <c r="M44" s="48"/>
      <c r="N44" s="40">
        <v>0</v>
      </c>
      <c r="O44" s="40"/>
    </row>
    <row r="45" spans="1:15" s="4" customFormat="1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48" t="s">
        <v>35</v>
      </c>
      <c r="J45" s="48"/>
      <c r="K45" s="48"/>
      <c r="L45" s="48"/>
      <c r="M45" s="48"/>
      <c r="N45" s="40">
        <f>N43</f>
        <v>9317</v>
      </c>
      <c r="O45" s="40"/>
    </row>
    <row r="46" spans="1:15" s="4" customFormat="1" ht="12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15" s="4" customFormat="1" ht="12.75" customHeight="1" x14ac:dyDescent="0.2">
      <c r="A47" s="13"/>
      <c r="B47" s="13"/>
      <c r="C47" s="13"/>
      <c r="D47" s="13"/>
      <c r="E47" s="13"/>
      <c r="F47" s="13"/>
      <c r="G47" s="13"/>
      <c r="H47" s="13"/>
      <c r="I47" s="13" t="s">
        <v>36</v>
      </c>
      <c r="J47" s="45" t="s">
        <v>37</v>
      </c>
      <c r="K47" s="45"/>
      <c r="L47" s="45" t="s">
        <v>38</v>
      </c>
      <c r="M47" s="45"/>
      <c r="N47" s="45" t="s">
        <v>30</v>
      </c>
      <c r="O47" s="45"/>
    </row>
    <row r="48" spans="1:15" s="4" customFormat="1" ht="12.75" customHeight="1" x14ac:dyDescent="0.2">
      <c r="A48" s="12"/>
      <c r="B48" s="12"/>
      <c r="C48" s="12"/>
      <c r="D48" s="12"/>
      <c r="E48" s="12"/>
      <c r="F48" s="12"/>
      <c r="G48" s="12"/>
      <c r="H48" s="12"/>
      <c r="I48" s="36">
        <v>0.19</v>
      </c>
      <c r="J48" s="40">
        <f>SUM(L28:M42)</f>
        <v>7829</v>
      </c>
      <c r="K48" s="40"/>
      <c r="L48" s="40">
        <f>J48*0.21</f>
        <v>1644.09</v>
      </c>
      <c r="M48" s="40"/>
      <c r="N48" s="40">
        <f>SUM(N28:O42)</f>
        <v>9316.51</v>
      </c>
      <c r="O48" s="40"/>
    </row>
    <row r="49" spans="1:15" s="4" customFormat="1" ht="12.75" customHeight="1" x14ac:dyDescent="0.2">
      <c r="A49" s="12"/>
      <c r="B49" s="12"/>
      <c r="C49" s="12"/>
      <c r="D49" s="12"/>
      <c r="E49" s="12"/>
      <c r="F49" s="12"/>
      <c r="G49" s="12"/>
      <c r="H49" s="12"/>
      <c r="I49" s="12" t="s">
        <v>39</v>
      </c>
      <c r="J49" s="12"/>
      <c r="K49" s="12"/>
      <c r="L49" s="12"/>
      <c r="M49" s="12"/>
      <c r="N49" s="40">
        <f>ROUND(N48,0)-N48</f>
        <v>0.48999999999978172</v>
      </c>
      <c r="O49" s="40"/>
    </row>
    <row r="50" spans="1:15" s="4" customFormat="1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37"/>
      <c r="L50" s="12"/>
      <c r="M50" s="12"/>
      <c r="N50" s="40"/>
      <c r="O50" s="40"/>
    </row>
    <row r="51" spans="1:15" x14ac:dyDescent="0.2">
      <c r="A51" s="38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x14ac:dyDescent="0.2">
      <c r="A53" s="12" t="s">
        <v>40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5" customHeight="1" x14ac:dyDescent="0.2">
      <c r="A55" s="12"/>
      <c r="B55" s="39"/>
      <c r="C55" s="39"/>
      <c r="D55" s="39"/>
      <c r="E55" s="39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x14ac:dyDescent="0.2">
      <c r="A56" s="13"/>
      <c r="B56" s="41" t="s">
        <v>41</v>
      </c>
      <c r="C56" s="41"/>
      <c r="D56" s="41"/>
      <c r="E56" s="41"/>
      <c r="I56" s="12"/>
      <c r="J56" s="12"/>
      <c r="K56" s="12"/>
      <c r="L56" s="12"/>
      <c r="M56" s="12"/>
      <c r="N56" s="12"/>
      <c r="O56" s="12"/>
    </row>
    <row r="57" spans="1:15" ht="32.25" customHeight="1" x14ac:dyDescent="0.2">
      <c r="A57" s="42" t="s">
        <v>42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ht="13.5" thickBot="1" x14ac:dyDescent="0.25">
      <c r="A58" s="43" t="s">
        <v>43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</row>
    <row r="59" spans="1:15" ht="13.5" thickTop="1" x14ac:dyDescent="0.2">
      <c r="A59" s="44" t="str">
        <f>"I6 (c) 2024 CyberSoft, s.r.o. (OXO - "&amp;TEXT(Q2,"dd.mm.rrrr")&amp;" "&amp;Q3&amp;")"</f>
        <v>I6 (c) 2024 CyberSoft, s.r.o. (OXO - 25.12.2024 )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</row>
  </sheetData>
  <mergeCells count="93">
    <mergeCell ref="D13:E13"/>
    <mergeCell ref="A1:O1"/>
    <mergeCell ref="A2:O2"/>
    <mergeCell ref="A3:O3"/>
    <mergeCell ref="M4:N4"/>
    <mergeCell ref="D12:E12"/>
    <mergeCell ref="D14:E14"/>
    <mergeCell ref="D18:E18"/>
    <mergeCell ref="A19:E24"/>
    <mergeCell ref="F24:G24"/>
    <mergeCell ref="F25:G25"/>
    <mergeCell ref="L25:M25"/>
    <mergeCell ref="N25:O25"/>
    <mergeCell ref="F26:G26"/>
    <mergeCell ref="A28:B28"/>
    <mergeCell ref="I28:J28"/>
    <mergeCell ref="L28:M28"/>
    <mergeCell ref="N28:O28"/>
    <mergeCell ref="I25:J25"/>
    <mergeCell ref="Q28:R28"/>
    <mergeCell ref="Y28:Z28"/>
    <mergeCell ref="AB28:AC28"/>
    <mergeCell ref="AD28:AE28"/>
    <mergeCell ref="A29:B29"/>
    <mergeCell ref="I29:J29"/>
    <mergeCell ref="L29:M29"/>
    <mergeCell ref="N29:O29"/>
    <mergeCell ref="A30:B30"/>
    <mergeCell ref="I30:J30"/>
    <mergeCell ref="L30:M30"/>
    <mergeCell ref="N30:O30"/>
    <mergeCell ref="A31:B31"/>
    <mergeCell ref="I31:J31"/>
    <mergeCell ref="L31:M31"/>
    <mergeCell ref="N31:O31"/>
    <mergeCell ref="A32:B32"/>
    <mergeCell ref="I32:J32"/>
    <mergeCell ref="L32:M32"/>
    <mergeCell ref="N32:O32"/>
    <mergeCell ref="A33:B33"/>
    <mergeCell ref="I33:J33"/>
    <mergeCell ref="L33:M33"/>
    <mergeCell ref="N33:O33"/>
    <mergeCell ref="A34:B34"/>
    <mergeCell ref="I34:J34"/>
    <mergeCell ref="L34:M34"/>
    <mergeCell ref="N34:O34"/>
    <mergeCell ref="A35:B35"/>
    <mergeCell ref="I35:J35"/>
    <mergeCell ref="L35:M35"/>
    <mergeCell ref="N35:O35"/>
    <mergeCell ref="A36:B36"/>
    <mergeCell ref="I36:J36"/>
    <mergeCell ref="L36:M36"/>
    <mergeCell ref="N36:O36"/>
    <mergeCell ref="A37:B37"/>
    <mergeCell ref="I37:J37"/>
    <mergeCell ref="L37:M37"/>
    <mergeCell ref="N37:O37"/>
    <mergeCell ref="A38:B38"/>
    <mergeCell ref="I38:J38"/>
    <mergeCell ref="L38:M38"/>
    <mergeCell ref="N38:O38"/>
    <mergeCell ref="A39:B39"/>
    <mergeCell ref="I39:J39"/>
    <mergeCell ref="L39:M39"/>
    <mergeCell ref="N39:O39"/>
    <mergeCell ref="A40:B40"/>
    <mergeCell ref="I40:J40"/>
    <mergeCell ref="L40:M40"/>
    <mergeCell ref="N40:O40"/>
    <mergeCell ref="A41:B41"/>
    <mergeCell ref="I41:J41"/>
    <mergeCell ref="L41:M41"/>
    <mergeCell ref="N41:O41"/>
    <mergeCell ref="I43:M43"/>
    <mergeCell ref="N43:O43"/>
    <mergeCell ref="I44:M44"/>
    <mergeCell ref="N44:O44"/>
    <mergeCell ref="I45:M45"/>
    <mergeCell ref="N45:O45"/>
    <mergeCell ref="A59:O59"/>
    <mergeCell ref="J47:K47"/>
    <mergeCell ref="L47:M47"/>
    <mergeCell ref="N47:O47"/>
    <mergeCell ref="J48:K48"/>
    <mergeCell ref="L48:M48"/>
    <mergeCell ref="N48:O48"/>
    <mergeCell ref="N49:O49"/>
    <mergeCell ref="N50:O50"/>
    <mergeCell ref="B56:E56"/>
    <mergeCell ref="A57:O57"/>
    <mergeCell ref="A58:O58"/>
  </mergeCells>
  <conditionalFormatting sqref="N43:O46 N48:O49">
    <cfRule type="cellIs" dxfId="1" priority="1" operator="greaterThan">
      <formula>9999</formula>
    </cfRule>
  </conditionalFormatting>
  <pageMargins left="0.59055118110236227" right="0.19685039370078741" top="0.78740157480314965" bottom="0.39370078740157483" header="0" footer="0.51181102362204722"/>
  <pageSetup paperSize="9" orientation="portrait" r:id="rId1"/>
  <headerFooter alignWithMargins="0">
    <oddHeader>Připravil(a) Ludvík Hradílek, &amp;D&amp;Rstránka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6445C-CFD4-43A0-93B6-60CE183BE214}">
  <dimension ref="A1:AE59"/>
  <sheetViews>
    <sheetView showGridLines="0" workbookViewId="0">
      <selection sqref="A1:O1"/>
    </sheetView>
  </sheetViews>
  <sheetFormatPr defaultRowHeight="12.75" x14ac:dyDescent="0.2"/>
  <cols>
    <col min="1" max="4" width="5.7109375" style="1" customWidth="1"/>
    <col min="5" max="5" width="15.5703125" style="1" customWidth="1"/>
    <col min="6" max="15" width="5.7109375" style="1" customWidth="1"/>
    <col min="16" max="16" width="11.5703125" style="1" bestFit="1" customWidth="1"/>
    <col min="17" max="17" width="11" style="1" bestFit="1" customWidth="1"/>
    <col min="18" max="16384" width="9.140625" style="1"/>
  </cols>
  <sheetData>
    <row r="1" spans="1:17" ht="20.25" customHeight="1" x14ac:dyDescent="0.25">
      <c r="A1" s="61" t="str">
        <f ca="1">"FAKTURA číslo "&amp;Q1</f>
        <v>FAKTURA číslo 49961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1" t="s">
        <v>0</v>
      </c>
      <c r="Q1" s="2">
        <f ca="1">RANDBETWEEN(30000,50000)</f>
        <v>49961</v>
      </c>
    </row>
    <row r="2" spans="1:17" ht="15" x14ac:dyDescent="0.2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1" t="s">
        <v>2</v>
      </c>
      <c r="Q2" s="3">
        <v>45652</v>
      </c>
    </row>
    <row r="3" spans="1:17" s="4" customFormat="1" ht="14.25" customHeight="1" x14ac:dyDescent="0.2">
      <c r="A3" s="63" t="str">
        <f ca="1">"*"&amp;Q1&amp;"*"</f>
        <v>*49961*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1"/>
      <c r="Q3" s="2"/>
    </row>
    <row r="4" spans="1:17" s="4" customFormat="1" x14ac:dyDescent="0.2">
      <c r="A4" s="5" t="s">
        <v>3</v>
      </c>
      <c r="B4" s="6"/>
      <c r="C4" s="6"/>
      <c r="D4" s="6"/>
      <c r="E4" s="6"/>
      <c r="F4" s="7"/>
      <c r="G4" s="8"/>
      <c r="H4" s="6"/>
      <c r="I4" s="6"/>
      <c r="J4" s="5" t="s">
        <v>4</v>
      </c>
      <c r="K4" s="6"/>
      <c r="L4" s="6"/>
      <c r="M4" s="64"/>
      <c r="N4" s="64"/>
      <c r="O4" s="9"/>
      <c r="P4" s="1"/>
      <c r="Q4" s="10"/>
    </row>
    <row r="5" spans="1:17" s="4" customFormat="1" x14ac:dyDescent="0.2">
      <c r="A5" s="11" t="s">
        <v>5</v>
      </c>
      <c r="B5" s="12"/>
      <c r="C5" s="12"/>
      <c r="D5" s="12"/>
      <c r="E5" s="12"/>
      <c r="F5" s="13"/>
      <c r="G5" s="12"/>
      <c r="H5" s="12"/>
      <c r="I5" s="12"/>
      <c r="J5" s="14" t="s">
        <v>6</v>
      </c>
      <c r="K5" s="12"/>
      <c r="L5" s="12"/>
      <c r="M5" s="15"/>
      <c r="N5" s="15"/>
      <c r="O5" s="16"/>
      <c r="P5" s="1"/>
      <c r="Q5" s="10"/>
    </row>
    <row r="6" spans="1:17" x14ac:dyDescent="0.2">
      <c r="A6" s="14" t="s">
        <v>7</v>
      </c>
      <c r="B6" s="12"/>
      <c r="C6" s="12"/>
      <c r="D6" s="12"/>
      <c r="E6" s="12"/>
      <c r="F6" s="12"/>
      <c r="G6" s="12"/>
      <c r="H6" s="12"/>
      <c r="I6" s="12"/>
      <c r="J6" s="17" t="s">
        <v>8</v>
      </c>
      <c r="K6" s="15"/>
      <c r="L6" s="15"/>
      <c r="M6" s="18"/>
      <c r="N6" s="18"/>
      <c r="O6" s="19"/>
      <c r="Q6" s="10"/>
    </row>
    <row r="7" spans="1:17" s="4" customFormat="1" ht="12" x14ac:dyDescent="0.2">
      <c r="A7" s="14" t="s">
        <v>9</v>
      </c>
      <c r="B7" s="12"/>
      <c r="C7" s="12"/>
      <c r="D7" s="12"/>
      <c r="E7" s="12"/>
      <c r="F7" s="12"/>
      <c r="G7" s="12"/>
      <c r="H7" s="12"/>
      <c r="I7" s="12"/>
      <c r="J7" s="14" t="s">
        <v>10</v>
      </c>
      <c r="K7" s="12"/>
      <c r="L7" s="12"/>
      <c r="M7" s="15"/>
      <c r="N7" s="15"/>
      <c r="O7" s="16"/>
    </row>
    <row r="8" spans="1:17" s="4" customFormat="1" ht="12" x14ac:dyDescent="0.2">
      <c r="A8" s="14" t="s">
        <v>11</v>
      </c>
      <c r="B8" s="12"/>
      <c r="C8" s="12"/>
      <c r="D8" s="12"/>
      <c r="E8" s="12"/>
      <c r="F8" s="12"/>
      <c r="G8" s="12"/>
      <c r="H8" s="12"/>
      <c r="I8" s="12"/>
      <c r="J8" s="14" t="s">
        <v>12</v>
      </c>
      <c r="K8" s="12"/>
      <c r="L8" s="12"/>
      <c r="M8" s="15"/>
      <c r="N8" s="15"/>
      <c r="O8" s="16"/>
    </row>
    <row r="9" spans="1:17" s="4" customFormat="1" ht="12" x14ac:dyDescent="0.2">
      <c r="A9" s="14" t="str">
        <f ca="1">"Var. s.: "&amp;Q1&amp;", K.s.: 0008"</f>
        <v>Var. s.: 49961, K.s.: 0008</v>
      </c>
      <c r="B9" s="12"/>
      <c r="C9" s="12"/>
      <c r="D9" s="12"/>
      <c r="E9" s="12"/>
      <c r="F9" s="12"/>
      <c r="G9" s="12"/>
      <c r="H9" s="12"/>
      <c r="I9" s="12"/>
      <c r="J9" s="14"/>
      <c r="K9" s="12"/>
      <c r="L9" s="12"/>
      <c r="M9" s="15"/>
      <c r="N9" s="15"/>
      <c r="O9" s="16"/>
    </row>
    <row r="10" spans="1:17" s="4" customFormat="1" ht="12" x14ac:dyDescent="0.2">
      <c r="A10" s="20" t="s">
        <v>13</v>
      </c>
      <c r="B10" s="21"/>
      <c r="C10" s="21"/>
      <c r="D10" s="21"/>
      <c r="E10" s="21"/>
      <c r="F10" s="21"/>
      <c r="G10" s="21"/>
      <c r="H10" s="21"/>
      <c r="I10" s="21"/>
      <c r="J10" s="20"/>
      <c r="K10" s="21"/>
      <c r="L10" s="22"/>
      <c r="M10" s="23"/>
      <c r="N10" s="23"/>
      <c r="O10" s="24"/>
    </row>
    <row r="11" spans="1:17" s="4" customFormat="1" ht="11.25" x14ac:dyDescent="0.2">
      <c r="A11" s="25"/>
      <c r="D11" s="26"/>
      <c r="E11" s="26"/>
      <c r="F11" s="26"/>
      <c r="G11" s="26"/>
      <c r="H11" s="26"/>
      <c r="O11" s="26"/>
    </row>
    <row r="12" spans="1:17" s="4" customFormat="1" ht="12" x14ac:dyDescent="0.2">
      <c r="A12" s="12" t="s">
        <v>14</v>
      </c>
      <c r="B12" s="12"/>
      <c r="C12" s="12"/>
      <c r="D12" s="55">
        <f>Q2</f>
        <v>45652</v>
      </c>
      <c r="E12" s="55"/>
      <c r="F12" s="12"/>
    </row>
    <row r="13" spans="1:17" s="4" customFormat="1" x14ac:dyDescent="0.2">
      <c r="A13" s="12" t="s">
        <v>15</v>
      </c>
      <c r="B13" s="12"/>
      <c r="C13" s="12"/>
      <c r="D13" s="55">
        <f>Q2</f>
        <v>45652</v>
      </c>
      <c r="E13" s="55"/>
      <c r="F13" s="12"/>
      <c r="I13" s="27"/>
    </row>
    <row r="14" spans="1:17" s="4" customFormat="1" ht="12" x14ac:dyDescent="0.2">
      <c r="A14" s="12" t="s">
        <v>16</v>
      </c>
      <c r="B14" s="12"/>
      <c r="C14" s="13"/>
      <c r="D14" s="55">
        <f>Q2</f>
        <v>45652</v>
      </c>
      <c r="E14" s="55"/>
      <c r="F14" s="12"/>
    </row>
    <row r="15" spans="1:17" s="4" customFormat="1" x14ac:dyDescent="0.2">
      <c r="A15" s="12" t="s">
        <v>17</v>
      </c>
      <c r="B15" s="12"/>
      <c r="C15" s="12"/>
      <c r="D15" s="12" t="s">
        <v>44</v>
      </c>
      <c r="E15" s="12"/>
      <c r="F15" s="12"/>
      <c r="I15" s="27"/>
    </row>
    <row r="16" spans="1:17" s="4" customFormat="1" x14ac:dyDescent="0.2">
      <c r="A16" s="12" t="s">
        <v>19</v>
      </c>
      <c r="B16" s="12"/>
      <c r="C16" s="12"/>
      <c r="D16" s="12" t="s">
        <v>20</v>
      </c>
      <c r="E16" s="12"/>
      <c r="F16" s="12"/>
      <c r="I16" s="27"/>
    </row>
    <row r="17" spans="1:31" s="4" customFormat="1" x14ac:dyDescent="0.2">
      <c r="A17" s="12" t="s">
        <v>21</v>
      </c>
      <c r="B17" s="12"/>
      <c r="C17" s="12"/>
      <c r="D17" s="12"/>
      <c r="E17" s="12"/>
      <c r="F17" s="12"/>
      <c r="I17" s="27"/>
    </row>
    <row r="18" spans="1:31" s="4" customFormat="1" ht="12" x14ac:dyDescent="0.2">
      <c r="A18" s="12" t="s">
        <v>23</v>
      </c>
      <c r="B18" s="12"/>
      <c r="C18" s="12"/>
      <c r="D18" s="51"/>
      <c r="E18" s="51"/>
      <c r="F18" s="12"/>
    </row>
    <row r="19" spans="1:31" s="4" customFormat="1" ht="12" x14ac:dyDescent="0.2">
      <c r="A19" s="56"/>
      <c r="B19" s="56"/>
      <c r="C19" s="56"/>
      <c r="D19" s="56"/>
      <c r="E19" s="56"/>
      <c r="F19" s="12"/>
    </row>
    <row r="20" spans="1:31" s="4" customFormat="1" ht="12" x14ac:dyDescent="0.2">
      <c r="A20" s="56"/>
      <c r="B20" s="56"/>
      <c r="C20" s="56"/>
      <c r="D20" s="56"/>
      <c r="E20" s="56"/>
      <c r="F20" s="12"/>
    </row>
    <row r="21" spans="1:31" s="4" customFormat="1" ht="12" x14ac:dyDescent="0.2">
      <c r="A21" s="56"/>
      <c r="B21" s="56"/>
      <c r="C21" s="56"/>
      <c r="D21" s="56"/>
      <c r="E21" s="56"/>
      <c r="F21" s="12"/>
    </row>
    <row r="22" spans="1:31" s="4" customFormat="1" ht="12" x14ac:dyDescent="0.2">
      <c r="A22" s="56"/>
      <c r="B22" s="56"/>
      <c r="C22" s="56"/>
      <c r="D22" s="56"/>
      <c r="E22" s="56"/>
      <c r="F22" s="12"/>
    </row>
    <row r="23" spans="1:31" s="4" customFormat="1" ht="12" x14ac:dyDescent="0.2">
      <c r="A23" s="56"/>
      <c r="B23" s="56"/>
      <c r="C23" s="56"/>
      <c r="D23" s="56"/>
      <c r="E23" s="56"/>
      <c r="F23" s="12"/>
    </row>
    <row r="24" spans="1:31" s="4" customFormat="1" ht="18.75" customHeight="1" x14ac:dyDescent="0.2">
      <c r="A24" s="57"/>
      <c r="B24" s="57"/>
      <c r="C24" s="57"/>
      <c r="D24" s="57"/>
      <c r="E24" s="57"/>
      <c r="F24" s="58"/>
      <c r="G24" s="58"/>
      <c r="I24" s="28"/>
    </row>
    <row r="25" spans="1:31" s="4" customFormat="1" ht="17.25" customHeight="1" x14ac:dyDescent="0.2">
      <c r="A25" s="29" t="s">
        <v>24</v>
      </c>
      <c r="B25" s="7"/>
      <c r="C25" s="7" t="s">
        <v>25</v>
      </c>
      <c r="D25" s="7"/>
      <c r="E25" s="7"/>
      <c r="F25" s="59"/>
      <c r="G25" s="59"/>
      <c r="H25" s="7" t="s">
        <v>26</v>
      </c>
      <c r="I25" s="60" t="s">
        <v>27</v>
      </c>
      <c r="J25" s="60"/>
      <c r="K25" s="7" t="s">
        <v>28</v>
      </c>
      <c r="L25" s="52" t="s">
        <v>29</v>
      </c>
      <c r="M25" s="52"/>
      <c r="N25" s="52" t="s">
        <v>30</v>
      </c>
      <c r="O25" s="53"/>
    </row>
    <row r="26" spans="1:31" s="4" customFormat="1" ht="12" x14ac:dyDescent="0.2">
      <c r="A26" s="30" t="s">
        <v>31</v>
      </c>
      <c r="B26" s="31"/>
      <c r="C26" s="31"/>
      <c r="D26" s="31"/>
      <c r="E26" s="31"/>
      <c r="F26" s="54"/>
      <c r="G26" s="54"/>
      <c r="H26" s="31"/>
      <c r="I26" s="31"/>
      <c r="J26" s="31"/>
      <c r="K26" s="31"/>
      <c r="L26" s="31"/>
      <c r="M26" s="31"/>
      <c r="N26" s="31"/>
      <c r="O26" s="32"/>
    </row>
    <row r="27" spans="1:31" s="4" customFormat="1" ht="12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3"/>
      <c r="O27" s="12"/>
    </row>
    <row r="28" spans="1:31" s="4" customFormat="1" ht="12" x14ac:dyDescent="0.2">
      <c r="A28" s="49">
        <v>302779</v>
      </c>
      <c r="B28" s="49"/>
      <c r="C28" s="33" t="s">
        <v>32</v>
      </c>
      <c r="D28" s="33"/>
      <c r="E28" s="33"/>
      <c r="F28" s="33"/>
      <c r="G28" s="33"/>
      <c r="H28" s="33">
        <v>1</v>
      </c>
      <c r="I28" s="50">
        <v>7829</v>
      </c>
      <c r="J28" s="50"/>
      <c r="K28" s="65">
        <v>0.14000000000000001</v>
      </c>
      <c r="L28" s="40">
        <f>IF(H28&lt;&gt;"",I28*H28,"")</f>
        <v>7829</v>
      </c>
      <c r="M28" s="40"/>
      <c r="N28" s="40">
        <f>IF(L28&lt;&gt;"",L28*(100+K28)/100,"")</f>
        <v>7839.9606000000003</v>
      </c>
      <c r="O28" s="40"/>
      <c r="Q28" s="51"/>
      <c r="R28" s="51"/>
      <c r="S28" s="12"/>
      <c r="T28" s="12"/>
      <c r="U28" s="12"/>
      <c r="V28" s="12"/>
      <c r="W28" s="12"/>
      <c r="X28" s="12"/>
      <c r="Y28" s="40"/>
      <c r="Z28" s="40"/>
      <c r="AA28" s="35"/>
      <c r="AB28" s="40"/>
      <c r="AC28" s="40"/>
      <c r="AD28" s="40"/>
      <c r="AE28" s="40"/>
    </row>
    <row r="29" spans="1:31" s="4" customFormat="1" ht="12" x14ac:dyDescent="0.2">
      <c r="A29" s="49"/>
      <c r="B29" s="49"/>
      <c r="C29" s="33"/>
      <c r="D29" s="33"/>
      <c r="E29" s="33"/>
      <c r="F29" s="33"/>
      <c r="G29" s="33"/>
      <c r="H29" s="33"/>
      <c r="I29" s="50"/>
      <c r="J29" s="50"/>
      <c r="K29" s="34"/>
      <c r="L29" s="40" t="str">
        <f t="shared" ref="L29:L41" si="0">IF(H29&lt;&gt;"",I29*H29,"")</f>
        <v/>
      </c>
      <c r="M29" s="40"/>
      <c r="N29" s="40" t="str">
        <f t="shared" ref="N29:N41" si="1">IF(L29&lt;&gt;"",L29*(100+K29)/100,"")</f>
        <v/>
      </c>
      <c r="O29" s="40"/>
    </row>
    <row r="30" spans="1:31" s="4" customFormat="1" ht="12" x14ac:dyDescent="0.2">
      <c r="A30" s="49"/>
      <c r="B30" s="49"/>
      <c r="C30" s="33"/>
      <c r="D30" s="33"/>
      <c r="E30" s="33"/>
      <c r="F30" s="33"/>
      <c r="G30" s="33"/>
      <c r="H30" s="33"/>
      <c r="I30" s="50"/>
      <c r="J30" s="50"/>
      <c r="K30" s="34"/>
      <c r="L30" s="40" t="str">
        <f t="shared" si="0"/>
        <v/>
      </c>
      <c r="M30" s="40"/>
      <c r="N30" s="40" t="str">
        <f t="shared" si="1"/>
        <v/>
      </c>
      <c r="O30" s="40"/>
    </row>
    <row r="31" spans="1:31" s="4" customFormat="1" ht="12" x14ac:dyDescent="0.2">
      <c r="A31" s="49"/>
      <c r="B31" s="49"/>
      <c r="C31" s="33"/>
      <c r="D31" s="33"/>
      <c r="E31" s="33"/>
      <c r="F31" s="33"/>
      <c r="G31" s="33"/>
      <c r="H31" s="33"/>
      <c r="I31" s="50"/>
      <c r="J31" s="50"/>
      <c r="K31" s="34"/>
      <c r="L31" s="40" t="str">
        <f t="shared" si="0"/>
        <v/>
      </c>
      <c r="M31" s="40"/>
      <c r="N31" s="40" t="str">
        <f t="shared" si="1"/>
        <v/>
      </c>
      <c r="O31" s="40"/>
    </row>
    <row r="32" spans="1:31" s="4" customFormat="1" ht="12" x14ac:dyDescent="0.2">
      <c r="A32" s="49"/>
      <c r="B32" s="49"/>
      <c r="C32" s="33"/>
      <c r="D32" s="33"/>
      <c r="E32" s="33"/>
      <c r="F32" s="33"/>
      <c r="G32" s="33"/>
      <c r="H32" s="33"/>
      <c r="I32" s="50"/>
      <c r="J32" s="50"/>
      <c r="K32" s="34"/>
      <c r="L32" s="40" t="str">
        <f t="shared" si="0"/>
        <v/>
      </c>
      <c r="M32" s="40"/>
      <c r="N32" s="40" t="str">
        <f t="shared" si="1"/>
        <v/>
      </c>
      <c r="O32" s="40"/>
    </row>
    <row r="33" spans="1:15" s="4" customFormat="1" ht="12" x14ac:dyDescent="0.2">
      <c r="A33" s="49"/>
      <c r="B33" s="49"/>
      <c r="C33" s="33"/>
      <c r="D33" s="33"/>
      <c r="E33" s="33"/>
      <c r="F33" s="33"/>
      <c r="G33" s="33"/>
      <c r="H33" s="33"/>
      <c r="I33" s="50"/>
      <c r="J33" s="50"/>
      <c r="K33" s="34"/>
      <c r="L33" s="40" t="str">
        <f t="shared" si="0"/>
        <v/>
      </c>
      <c r="M33" s="40"/>
      <c r="N33" s="40" t="str">
        <f t="shared" si="1"/>
        <v/>
      </c>
      <c r="O33" s="40"/>
    </row>
    <row r="34" spans="1:15" s="4" customFormat="1" ht="12" x14ac:dyDescent="0.2">
      <c r="A34" s="49"/>
      <c r="B34" s="49"/>
      <c r="C34" s="33"/>
      <c r="D34" s="33"/>
      <c r="E34" s="33"/>
      <c r="F34" s="33"/>
      <c r="G34" s="33"/>
      <c r="H34" s="33"/>
      <c r="I34" s="50"/>
      <c r="J34" s="50"/>
      <c r="K34" s="34"/>
      <c r="L34" s="40" t="str">
        <f t="shared" si="0"/>
        <v/>
      </c>
      <c r="M34" s="40"/>
      <c r="N34" s="40" t="str">
        <f t="shared" si="1"/>
        <v/>
      </c>
      <c r="O34" s="40"/>
    </row>
    <row r="35" spans="1:15" s="4" customFormat="1" ht="12" x14ac:dyDescent="0.2">
      <c r="A35" s="49"/>
      <c r="B35" s="49"/>
      <c r="C35" s="33"/>
      <c r="D35" s="33"/>
      <c r="E35" s="33"/>
      <c r="F35" s="33"/>
      <c r="G35" s="33"/>
      <c r="H35" s="33"/>
      <c r="I35" s="50"/>
      <c r="J35" s="50"/>
      <c r="K35" s="34"/>
      <c r="L35" s="40" t="str">
        <f t="shared" si="0"/>
        <v/>
      </c>
      <c r="M35" s="40"/>
      <c r="N35" s="40" t="str">
        <f t="shared" si="1"/>
        <v/>
      </c>
      <c r="O35" s="40"/>
    </row>
    <row r="36" spans="1:15" s="4" customFormat="1" ht="12" x14ac:dyDescent="0.2">
      <c r="A36" s="49"/>
      <c r="B36" s="49"/>
      <c r="C36" s="33"/>
      <c r="D36" s="33"/>
      <c r="E36" s="33"/>
      <c r="F36" s="33"/>
      <c r="G36" s="33"/>
      <c r="H36" s="33"/>
      <c r="I36" s="50"/>
      <c r="J36" s="50"/>
      <c r="K36" s="34"/>
      <c r="L36" s="40" t="str">
        <f t="shared" si="0"/>
        <v/>
      </c>
      <c r="M36" s="40"/>
      <c r="N36" s="40" t="str">
        <f t="shared" si="1"/>
        <v/>
      </c>
      <c r="O36" s="40"/>
    </row>
    <row r="37" spans="1:15" s="4" customFormat="1" ht="12" x14ac:dyDescent="0.2">
      <c r="A37" s="49"/>
      <c r="B37" s="49"/>
      <c r="C37" s="33"/>
      <c r="D37" s="33"/>
      <c r="E37" s="33"/>
      <c r="F37" s="33"/>
      <c r="G37" s="33"/>
      <c r="H37" s="33"/>
      <c r="I37" s="50"/>
      <c r="J37" s="50"/>
      <c r="K37" s="34"/>
      <c r="L37" s="40" t="str">
        <f t="shared" si="0"/>
        <v/>
      </c>
      <c r="M37" s="40"/>
      <c r="N37" s="40" t="str">
        <f t="shared" si="1"/>
        <v/>
      </c>
      <c r="O37" s="40"/>
    </row>
    <row r="38" spans="1:15" s="4" customFormat="1" ht="12" x14ac:dyDescent="0.2">
      <c r="A38" s="49"/>
      <c r="B38" s="49"/>
      <c r="C38" s="33"/>
      <c r="D38" s="33"/>
      <c r="E38" s="33"/>
      <c r="F38" s="33"/>
      <c r="G38" s="33"/>
      <c r="H38" s="33"/>
      <c r="I38" s="50"/>
      <c r="J38" s="50"/>
      <c r="K38" s="34"/>
      <c r="L38" s="40" t="str">
        <f t="shared" si="0"/>
        <v/>
      </c>
      <c r="M38" s="40"/>
      <c r="N38" s="40" t="str">
        <f t="shared" si="1"/>
        <v/>
      </c>
      <c r="O38" s="40"/>
    </row>
    <row r="39" spans="1:15" s="4" customFormat="1" ht="12" x14ac:dyDescent="0.2">
      <c r="A39" s="49"/>
      <c r="B39" s="49"/>
      <c r="C39" s="33"/>
      <c r="D39" s="33"/>
      <c r="E39" s="33"/>
      <c r="F39" s="33"/>
      <c r="G39" s="33"/>
      <c r="H39" s="33"/>
      <c r="I39" s="50"/>
      <c r="J39" s="50"/>
      <c r="K39" s="34"/>
      <c r="L39" s="40" t="str">
        <f t="shared" si="0"/>
        <v/>
      </c>
      <c r="M39" s="40"/>
      <c r="N39" s="40" t="str">
        <f t="shared" si="1"/>
        <v/>
      </c>
      <c r="O39" s="40"/>
    </row>
    <row r="40" spans="1:15" s="4" customFormat="1" ht="12" x14ac:dyDescent="0.2">
      <c r="A40" s="49"/>
      <c r="B40" s="49"/>
      <c r="C40" s="33"/>
      <c r="D40" s="33"/>
      <c r="E40" s="33"/>
      <c r="F40" s="33"/>
      <c r="G40" s="33"/>
      <c r="H40" s="33"/>
      <c r="I40" s="50"/>
      <c r="J40" s="50"/>
      <c r="K40" s="34"/>
      <c r="L40" s="40" t="str">
        <f t="shared" si="0"/>
        <v/>
      </c>
      <c r="M40" s="40"/>
      <c r="N40" s="40" t="str">
        <f t="shared" si="1"/>
        <v/>
      </c>
      <c r="O40" s="40"/>
    </row>
    <row r="41" spans="1:15" s="4" customFormat="1" ht="12" x14ac:dyDescent="0.2">
      <c r="A41" s="49"/>
      <c r="B41" s="49"/>
      <c r="C41" s="33"/>
      <c r="D41" s="33"/>
      <c r="E41" s="33"/>
      <c r="F41" s="33"/>
      <c r="G41" s="33"/>
      <c r="H41" s="33"/>
      <c r="I41" s="50"/>
      <c r="J41" s="50"/>
      <c r="K41" s="34"/>
      <c r="L41" s="40" t="str">
        <f t="shared" si="0"/>
        <v/>
      </c>
      <c r="M41" s="40"/>
      <c r="N41" s="40" t="str">
        <f t="shared" si="1"/>
        <v/>
      </c>
      <c r="O41" s="40"/>
    </row>
    <row r="42" spans="1:15" s="4" customFormat="1" ht="12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4" customFormat="1" ht="12" x14ac:dyDescent="0.2">
      <c r="A43" s="12"/>
      <c r="B43" s="12"/>
      <c r="C43" s="12"/>
      <c r="D43" s="12"/>
      <c r="E43" s="12"/>
      <c r="F43" s="12"/>
      <c r="G43" s="12"/>
      <c r="H43" s="15"/>
      <c r="I43" s="46" t="s">
        <v>33</v>
      </c>
      <c r="J43" s="46"/>
      <c r="K43" s="46"/>
      <c r="L43" s="46"/>
      <c r="M43" s="46"/>
      <c r="N43" s="47">
        <f>N48</f>
        <v>7839.9606000000003</v>
      </c>
      <c r="O43" s="47"/>
    </row>
    <row r="44" spans="1:15" s="4" customFormat="1" ht="12.75" customHeight="1" x14ac:dyDescent="0.2">
      <c r="A44" s="12"/>
      <c r="B44" s="12"/>
      <c r="C44" s="12"/>
      <c r="D44" s="12"/>
      <c r="E44" s="12"/>
      <c r="F44" s="12"/>
      <c r="G44" s="12"/>
      <c r="H44" s="12"/>
      <c r="I44" s="48" t="s">
        <v>34</v>
      </c>
      <c r="J44" s="48"/>
      <c r="K44" s="48"/>
      <c r="L44" s="48"/>
      <c r="M44" s="48"/>
      <c r="N44" s="40">
        <v>0</v>
      </c>
      <c r="O44" s="40"/>
    </row>
    <row r="45" spans="1:15" s="4" customFormat="1" ht="12.75" customHeight="1" x14ac:dyDescent="0.2">
      <c r="A45" s="12"/>
      <c r="B45" s="12"/>
      <c r="C45" s="12"/>
      <c r="D45" s="12"/>
      <c r="E45" s="12"/>
      <c r="F45" s="12"/>
      <c r="G45" s="12"/>
      <c r="H45" s="12"/>
      <c r="I45" s="48" t="s">
        <v>35</v>
      </c>
      <c r="J45" s="48"/>
      <c r="K45" s="48"/>
      <c r="L45" s="48"/>
      <c r="M45" s="48"/>
      <c r="N45" s="40">
        <f>N43</f>
        <v>7839.9606000000003</v>
      </c>
      <c r="O45" s="40"/>
    </row>
    <row r="46" spans="1:15" s="4" customFormat="1" ht="12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15" s="4" customFormat="1" ht="12.75" customHeight="1" x14ac:dyDescent="0.2">
      <c r="A47" s="13"/>
      <c r="B47" s="13"/>
      <c r="C47" s="13"/>
      <c r="D47" s="13"/>
      <c r="E47" s="13"/>
      <c r="F47" s="13"/>
      <c r="G47" s="13"/>
      <c r="H47" s="13"/>
      <c r="I47" s="13" t="s">
        <v>36</v>
      </c>
      <c r="J47" s="45" t="s">
        <v>37</v>
      </c>
      <c r="K47" s="45"/>
      <c r="L47" s="45" t="s">
        <v>38</v>
      </c>
      <c r="M47" s="45"/>
      <c r="N47" s="45" t="s">
        <v>30</v>
      </c>
      <c r="O47" s="45"/>
    </row>
    <row r="48" spans="1:15" s="4" customFormat="1" ht="12.75" customHeight="1" x14ac:dyDescent="0.2">
      <c r="A48" s="12"/>
      <c r="B48" s="12"/>
      <c r="C48" s="12"/>
      <c r="D48" s="12"/>
      <c r="E48" s="12"/>
      <c r="F48" s="12"/>
      <c r="G48" s="12"/>
      <c r="H48" s="12"/>
      <c r="I48" s="36">
        <v>0.14000000000000001</v>
      </c>
      <c r="J48" s="40">
        <f>SUM(L28:M42)</f>
        <v>7829</v>
      </c>
      <c r="K48" s="40"/>
      <c r="L48" s="40">
        <f>J48*0.21</f>
        <v>1644.09</v>
      </c>
      <c r="M48" s="40"/>
      <c r="N48" s="40">
        <f>SUM(N28:O42)</f>
        <v>7839.9606000000003</v>
      </c>
      <c r="O48" s="40"/>
    </row>
    <row r="49" spans="1:15" s="4" customFormat="1" ht="12.7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40"/>
      <c r="O49" s="40"/>
    </row>
    <row r="50" spans="1:15" s="4" customFormat="1" ht="12.7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37"/>
      <c r="L50" s="12"/>
      <c r="M50" s="12"/>
      <c r="N50" s="40"/>
      <c r="O50" s="40"/>
    </row>
    <row r="51" spans="1:15" x14ac:dyDescent="0.2">
      <c r="A51" s="38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x14ac:dyDescent="0.2">
      <c r="A53" s="12" t="s">
        <v>40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5" customHeight="1" x14ac:dyDescent="0.2">
      <c r="A55" s="12"/>
      <c r="B55" s="39"/>
      <c r="C55" s="39"/>
      <c r="D55" s="39"/>
      <c r="E55" s="39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x14ac:dyDescent="0.2">
      <c r="A56" s="13"/>
      <c r="B56" s="41" t="s">
        <v>41</v>
      </c>
      <c r="C56" s="41"/>
      <c r="D56" s="41"/>
      <c r="E56" s="41"/>
      <c r="I56" s="12"/>
      <c r="J56" s="12"/>
      <c r="K56" s="12"/>
      <c r="L56" s="12"/>
      <c r="M56" s="12"/>
      <c r="N56" s="12"/>
      <c r="O56" s="12"/>
    </row>
    <row r="57" spans="1:15" ht="32.25" customHeight="1" x14ac:dyDescent="0.2">
      <c r="A57" s="42" t="s">
        <v>42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ht="13.5" thickBot="1" x14ac:dyDescent="0.25">
      <c r="A58" s="43" t="s">
        <v>43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</row>
    <row r="59" spans="1:15" ht="13.5" thickTop="1" x14ac:dyDescent="0.2">
      <c r="A59" s="44" t="str">
        <f>"I6 (c) 2024 CyberSoft, s.r.o. (OXO - "&amp;TEXT(Q2,"dd.mm.rrrr")&amp;" "&amp;Q3&amp;")"</f>
        <v>I6 (c) 2024 CyberSoft, s.r.o. (OXO - 26.12.2024 )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</row>
  </sheetData>
  <mergeCells count="93">
    <mergeCell ref="N49:O49"/>
    <mergeCell ref="N50:O50"/>
    <mergeCell ref="B56:E56"/>
    <mergeCell ref="A57:O57"/>
    <mergeCell ref="A58:O58"/>
    <mergeCell ref="A59:O59"/>
    <mergeCell ref="J47:K47"/>
    <mergeCell ref="L47:M47"/>
    <mergeCell ref="N47:O47"/>
    <mergeCell ref="J48:K48"/>
    <mergeCell ref="L48:M48"/>
    <mergeCell ref="N48:O48"/>
    <mergeCell ref="I43:M43"/>
    <mergeCell ref="N43:O43"/>
    <mergeCell ref="I44:M44"/>
    <mergeCell ref="N44:O44"/>
    <mergeCell ref="I45:M45"/>
    <mergeCell ref="N45:O45"/>
    <mergeCell ref="A40:B40"/>
    <mergeCell ref="I40:J40"/>
    <mergeCell ref="L40:M40"/>
    <mergeCell ref="N40:O40"/>
    <mergeCell ref="A41:B41"/>
    <mergeCell ref="I41:J41"/>
    <mergeCell ref="L41:M41"/>
    <mergeCell ref="N41:O41"/>
    <mergeCell ref="A38:B38"/>
    <mergeCell ref="I38:J38"/>
    <mergeCell ref="L38:M38"/>
    <mergeCell ref="N38:O38"/>
    <mergeCell ref="A39:B39"/>
    <mergeCell ref="I39:J39"/>
    <mergeCell ref="L39:M39"/>
    <mergeCell ref="N39:O39"/>
    <mergeCell ref="A36:B36"/>
    <mergeCell ref="I36:J36"/>
    <mergeCell ref="L36:M36"/>
    <mergeCell ref="N36:O36"/>
    <mergeCell ref="A37:B37"/>
    <mergeCell ref="I37:J37"/>
    <mergeCell ref="L37:M37"/>
    <mergeCell ref="N37:O37"/>
    <mergeCell ref="A34:B34"/>
    <mergeCell ref="I34:J34"/>
    <mergeCell ref="L34:M34"/>
    <mergeCell ref="N34:O34"/>
    <mergeCell ref="A35:B35"/>
    <mergeCell ref="I35:J35"/>
    <mergeCell ref="L35:M35"/>
    <mergeCell ref="N35:O35"/>
    <mergeCell ref="A32:B32"/>
    <mergeCell ref="I32:J32"/>
    <mergeCell ref="L32:M32"/>
    <mergeCell ref="N32:O32"/>
    <mergeCell ref="A33:B33"/>
    <mergeCell ref="I33:J33"/>
    <mergeCell ref="L33:M33"/>
    <mergeCell ref="N33:O33"/>
    <mergeCell ref="A30:B30"/>
    <mergeCell ref="I30:J30"/>
    <mergeCell ref="L30:M30"/>
    <mergeCell ref="N30:O30"/>
    <mergeCell ref="A31:B31"/>
    <mergeCell ref="I31:J31"/>
    <mergeCell ref="L31:M31"/>
    <mergeCell ref="N31:O31"/>
    <mergeCell ref="Q28:R28"/>
    <mergeCell ref="Y28:Z28"/>
    <mergeCell ref="AB28:AC28"/>
    <mergeCell ref="AD28:AE28"/>
    <mergeCell ref="A29:B29"/>
    <mergeCell ref="I29:J29"/>
    <mergeCell ref="L29:M29"/>
    <mergeCell ref="N29:O29"/>
    <mergeCell ref="L25:M25"/>
    <mergeCell ref="N25:O25"/>
    <mergeCell ref="F26:G26"/>
    <mergeCell ref="A28:B28"/>
    <mergeCell ref="I28:J28"/>
    <mergeCell ref="L28:M28"/>
    <mergeCell ref="N28:O28"/>
    <mergeCell ref="D14:E14"/>
    <mergeCell ref="D18:E18"/>
    <mergeCell ref="A19:E24"/>
    <mergeCell ref="F24:G24"/>
    <mergeCell ref="F25:G25"/>
    <mergeCell ref="I25:J25"/>
    <mergeCell ref="A1:O1"/>
    <mergeCell ref="A2:O2"/>
    <mergeCell ref="A3:O3"/>
    <mergeCell ref="M4:N4"/>
    <mergeCell ref="D12:E12"/>
    <mergeCell ref="D13:E13"/>
  </mergeCells>
  <conditionalFormatting sqref="N43:O46 N48:O49">
    <cfRule type="cellIs" dxfId="0" priority="1" operator="greaterThan">
      <formula>9999</formula>
    </cfRule>
  </conditionalFormatting>
  <pageMargins left="0.59055118110236227" right="0.19685039370078741" top="0.78740157480314965" bottom="0.39370078740157483" header="0" footer="0.51181102362204722"/>
  <pageSetup paperSize="9" orientation="portrait" r:id="rId1"/>
  <headerFooter alignWithMargins="0">
    <oddHeader>Připravil(a) Ludvík Hradílek, &amp;D&amp;Rstránka &amp;P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EFE75250D3FC4997B14B276BC3EDDC" ma:contentTypeVersion="14" ma:contentTypeDescription="Vytvoří nový dokument" ma:contentTypeScope="" ma:versionID="2a9ea8cb9dcdbf5e130c4c9cfe965f8f">
  <xsd:schema xmlns:xsd="http://www.w3.org/2001/XMLSchema" xmlns:xs="http://www.w3.org/2001/XMLSchema" xmlns:p="http://schemas.microsoft.com/office/2006/metadata/properties" xmlns:ns2="ea518c98-d8b1-46fa-abb6-cd4f664a9521" xmlns:ns3="9268db09-bf76-4ca8-8c80-1af0964466f6" targetNamespace="http://schemas.microsoft.com/office/2006/metadata/properties" ma:root="true" ma:fieldsID="9313a5caae3526555497c8d1e1bafbc4" ns2:_="" ns3:_="">
    <xsd:import namespace="ea518c98-d8b1-46fa-abb6-cd4f664a9521"/>
    <xsd:import namespace="9268db09-bf76-4ca8-8c80-1af09644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518c98-d8b1-46fa-abb6-cd4f664a9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00dbb19-e41d-4ce9-b438-6f627add0b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8db09-bf76-4ca8-8c80-1af0964466f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de5dd83-b775-49a8-a460-fd4496e92aeb}" ma:internalName="TaxCatchAll" ma:showField="CatchAllData" ma:web="9268db09-bf76-4ca8-8c80-1af0964466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518c98-d8b1-46fa-abb6-cd4f664a9521">
      <Terms xmlns="http://schemas.microsoft.com/office/infopath/2007/PartnerControls"/>
    </lcf76f155ced4ddcb4097134ff3c332f>
    <TaxCatchAll xmlns="9268db09-bf76-4ca8-8c80-1af0964466f6" xsi:nil="true"/>
  </documentManagement>
</p:properties>
</file>

<file path=customXml/itemProps1.xml><?xml version="1.0" encoding="utf-8"?>
<ds:datastoreItem xmlns:ds="http://schemas.openxmlformats.org/officeDocument/2006/customXml" ds:itemID="{A17AC7D9-CE72-4EEA-917C-FD7CB80BE925}"/>
</file>

<file path=customXml/itemProps2.xml><?xml version="1.0" encoding="utf-8"?>
<ds:datastoreItem xmlns:ds="http://schemas.openxmlformats.org/officeDocument/2006/customXml" ds:itemID="{E0E8E0AE-89DD-43F5-897B-DB4750D637F7}"/>
</file>

<file path=customXml/itemProps3.xml><?xml version="1.0" encoding="utf-8"?>
<ds:datastoreItem xmlns:ds="http://schemas.openxmlformats.org/officeDocument/2006/customXml" ds:itemID="{B58FADD7-B4C7-4297-BE07-E77A3C8B60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Fa 1</vt:lpstr>
      <vt:lpstr>Fa 2</vt:lpstr>
      <vt:lpstr>'Fa 1'!Oblast_tisku</vt:lpstr>
      <vt:lpstr>'Fa 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Hradílek</dc:creator>
  <cp:lastModifiedBy>Ludvík Hradílek</cp:lastModifiedBy>
  <cp:lastPrinted>2025-01-19T15:41:15Z</cp:lastPrinted>
  <dcterms:created xsi:type="dcterms:W3CDTF">2025-01-19T15:34:38Z</dcterms:created>
  <dcterms:modified xsi:type="dcterms:W3CDTF">2025-01-19T15:49:37Z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0x0101002EEFE75250D3FC4997B14B276BC3EDDC</vt:lpwstr>
  </property>
</Properties>
</file>